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Users\A.Orjolkina\Desktop\"/>
    </mc:Choice>
  </mc:AlternateContent>
  <bookViews>
    <workbookView xWindow="0" yWindow="0" windowWidth="28800" windowHeight="12300"/>
  </bookViews>
  <sheets>
    <sheet name="Лист1" sheetId="1" r:id="rId1"/>
    <sheet name="Лист2" sheetId="2" r:id="rId2"/>
  </sheets>
  <definedNames>
    <definedName name="_xlchart.v1.0" hidden="1">Лист1!$AB$4:$AB$10</definedName>
    <definedName name="_xlchart.v1.1" hidden="1">Лист1!$AC$4:$AC$10</definedName>
    <definedName name="_xlchart.v1.2" hidden="1">Лист1!$AC$4:$AC$10</definedName>
    <definedName name="_xlchart.v1.3" hidden="1">Лист1!$AC$4:$AC$10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6" i="1" l="1"/>
  <c r="F15" i="1"/>
  <c r="A7" i="1"/>
  <c r="C27" i="1"/>
  <c r="J10" i="1"/>
  <c r="C20" i="1" l="1"/>
  <c r="M50" i="1"/>
  <c r="M31" i="1"/>
  <c r="F13" i="1"/>
  <c r="J12" i="1"/>
  <c r="J11" i="1"/>
  <c r="F14" i="1"/>
  <c r="B10" i="1"/>
  <c r="F12" i="1"/>
  <c r="B13" i="1"/>
  <c r="B11" i="1"/>
  <c r="B15" i="1"/>
  <c r="B27" i="1"/>
  <c r="D27" i="1"/>
  <c r="E27" i="1"/>
  <c r="F27" i="1"/>
  <c r="A27" i="1"/>
  <c r="A28" i="1" s="1"/>
  <c r="B28" i="1" s="1"/>
  <c r="C28" i="1" s="1"/>
  <c r="B7" i="1"/>
  <c r="C7" i="1"/>
  <c r="D7" i="1"/>
  <c r="E7" i="1"/>
  <c r="F7" i="1"/>
  <c r="G7" i="1"/>
  <c r="H7" i="1"/>
  <c r="I7" i="1"/>
  <c r="J7" i="1"/>
  <c r="K7" i="1"/>
  <c r="L7" i="1"/>
  <c r="M7" i="1"/>
  <c r="A20" i="1"/>
  <c r="B12" i="1"/>
  <c r="D28" i="1" l="1"/>
  <c r="E28" i="1" s="1"/>
  <c r="F28" i="1" s="1"/>
  <c r="F10" i="1"/>
  <c r="A8" i="1"/>
  <c r="B14" i="1"/>
  <c r="B16" i="1" l="1"/>
  <c r="A25" i="1" s="1"/>
  <c r="B8" i="1"/>
  <c r="E20" i="1"/>
  <c r="B25" i="1" s="1"/>
  <c r="C8" i="1" l="1"/>
  <c r="G20" i="1"/>
  <c r="D8" i="1" l="1"/>
  <c r="I20" i="1"/>
  <c r="C25" i="1"/>
  <c r="E8" i="1" l="1"/>
  <c r="K20" i="1"/>
  <c r="D25" i="1"/>
  <c r="F8" i="1" l="1"/>
  <c r="M20" i="1"/>
  <c r="F25" i="1" s="1"/>
  <c r="E25" i="1"/>
  <c r="G8" i="1" l="1"/>
  <c r="H8" i="1" l="1"/>
  <c r="I8" i="1" l="1"/>
  <c r="J8" i="1" l="1"/>
  <c r="K8" i="1" l="1"/>
  <c r="L8" i="1" l="1"/>
  <c r="M8" i="1" l="1"/>
</calcChain>
</file>

<file path=xl/sharedStrings.xml><?xml version="1.0" encoding="utf-8"?>
<sst xmlns="http://schemas.openxmlformats.org/spreadsheetml/2006/main" count="47" uniqueCount="46">
  <si>
    <t>Вариант 13</t>
  </si>
  <si>
    <t>эмпирическая функция</t>
  </si>
  <si>
    <t xml:space="preserve">Вариационный ряд </t>
  </si>
  <si>
    <t>варианты</t>
  </si>
  <si>
    <t>частоты</t>
  </si>
  <si>
    <t>отн.частота (Wi)</t>
  </si>
  <si>
    <t>отн.накоп.число (Wn)</t>
  </si>
  <si>
    <t>х</t>
  </si>
  <si>
    <t>Станд.отклонение</t>
  </si>
  <si>
    <t>М(х)</t>
  </si>
  <si>
    <t>n</t>
  </si>
  <si>
    <t>Мода (Мо)</t>
  </si>
  <si>
    <t>D(x)</t>
  </si>
  <si>
    <t>Xmin</t>
  </si>
  <si>
    <t>Медиана(Ме)</t>
  </si>
  <si>
    <t>q(x)</t>
  </si>
  <si>
    <t>Xmax</t>
  </si>
  <si>
    <t>Ср. абсолтное откл.</t>
  </si>
  <si>
    <t xml:space="preserve">Размах </t>
  </si>
  <si>
    <t>Коэффициент вариации (V)</t>
  </si>
  <si>
    <t>k</t>
  </si>
  <si>
    <t>Выборочная диспрерсия (Dx)</t>
  </si>
  <si>
    <t>h</t>
  </si>
  <si>
    <t>Выборочное среднее (Мх)</t>
  </si>
  <si>
    <t>Частотный ряд</t>
  </si>
  <si>
    <t>Дискретный ряд</t>
  </si>
  <si>
    <t>Вариант</t>
  </si>
  <si>
    <t>Частоты</t>
  </si>
  <si>
    <t>Отн. Частота (Wi)</t>
  </si>
  <si>
    <t>Отн. накоп. число (Wn)</t>
  </si>
  <si>
    <t>Точный метод мат. ожидания</t>
  </si>
  <si>
    <t>Точный метод дисперсии</t>
  </si>
  <si>
    <t>Грубый метод</t>
  </si>
  <si>
    <t>41,145&lt;a&lt;41,235</t>
  </si>
  <si>
    <t>40,715&lt;a&lt;41,665</t>
  </si>
  <si>
    <t>41,119&lt;a&lt;41,261</t>
  </si>
  <si>
    <t>0,261&lt;q&lt;0,463</t>
  </si>
  <si>
    <t>0,134&lt;q&lt;0,590</t>
  </si>
  <si>
    <t>0,206&lt;q&lt;0,518</t>
  </si>
  <si>
    <t>x1</t>
  </si>
  <si>
    <t>x2</t>
  </si>
  <si>
    <t>x3</t>
  </si>
  <si>
    <t>x4</t>
  </si>
  <si>
    <t>x5</t>
  </si>
  <si>
    <t>x6</t>
  </si>
  <si>
    <t>x7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</si>
</sst>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00"/>
    <numFmt numFmtId="165" formatCode="0.0"/>
  </numFmts>
  <fonts count="6" x14ac:knownFonts="1">
    <font>
      <sz val="11"/>
      <color theme="1"/>
      <name val="Calibri"/>
      <family val="2"/>
      <charset val="204"/>
      <scheme val="minor"/>
    </font>
    <font>
      <sz val="11"/>
      <color rgb="FF444444"/>
      <name val="Calibri"/>
      <family val="2"/>
      <charset val="1"/>
    </font>
    <font>
      <sz val="11"/>
      <color rgb="FFFF0000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color theme="7" tint="0.39997558519241921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8497B0"/>
        <bgColor indexed="64"/>
      </patternFill>
    </fill>
    <fill>
      <patternFill patternType="solid">
        <fgColor rgb="FFA9D08E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D9E1F2"/>
        <bgColor indexed="64"/>
      </patternFill>
    </fill>
    <fill>
      <patternFill patternType="solid">
        <fgColor rgb="FF8EA9DB"/>
        <bgColor indexed="64"/>
      </patternFill>
    </fill>
    <fill>
      <patternFill patternType="solid">
        <fgColor rgb="FFEFFA7A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2"/>
      </right>
      <top style="thin">
        <color theme="2"/>
      </top>
      <bottom style="thin">
        <color theme="2"/>
      </bottom>
      <diagonal/>
    </border>
    <border>
      <left style="medium">
        <color theme="1"/>
      </left>
      <right/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theme="2"/>
      </right>
      <top style="thin">
        <color theme="2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thin">
        <color theme="1"/>
      </right>
      <top style="medium">
        <color theme="1"/>
      </top>
      <bottom/>
      <diagonal/>
    </border>
    <border>
      <left/>
      <right/>
      <top/>
      <bottom style="thin">
        <color rgb="FF000000"/>
      </bottom>
      <diagonal/>
    </border>
    <border>
      <left style="thin">
        <color theme="1"/>
      </left>
      <right style="thin">
        <color rgb="FF000000"/>
      </right>
      <top style="thin">
        <color theme="1"/>
      </top>
      <bottom style="thin">
        <color theme="1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rgb="FF000000"/>
      </left>
      <right style="thin">
        <color theme="1"/>
      </right>
      <top style="thin">
        <color rgb="FF000000"/>
      </top>
      <bottom style="thin">
        <color rgb="FF000000"/>
      </bottom>
      <diagonal/>
    </border>
    <border>
      <left style="thin">
        <color theme="1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D0CECE"/>
      </left>
      <right style="thin">
        <color rgb="FFD0CECE"/>
      </right>
      <top style="thin">
        <color rgb="FFD0CECE"/>
      </top>
      <bottom style="thin">
        <color rgb="FFD0CECE"/>
      </bottom>
      <diagonal/>
    </border>
    <border>
      <left/>
      <right style="thin">
        <color rgb="FFD0CECE"/>
      </right>
      <top style="thin">
        <color rgb="FFD0CECE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D0CECE"/>
      </right>
      <top style="thin">
        <color rgb="FFD0CECE"/>
      </top>
      <bottom style="thin">
        <color rgb="FFD0CECE"/>
      </bottom>
      <diagonal/>
    </border>
  </borders>
  <cellStyleXfs count="1">
    <xf numFmtId="0" fontId="0" fillId="0" borderId="0"/>
  </cellStyleXfs>
  <cellXfs count="84">
    <xf numFmtId="0" fontId="0" fillId="0" borderId="0" xfId="0"/>
    <xf numFmtId="0" fontId="0" fillId="5" borderId="1" xfId="0" applyFill="1" applyBorder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5" borderId="5" xfId="0" applyFill="1" applyBorder="1"/>
    <xf numFmtId="164" fontId="0" fillId="0" borderId="0" xfId="0" applyNumberFormat="1"/>
    <xf numFmtId="0" fontId="0" fillId="0" borderId="4" xfId="0" applyBorder="1"/>
    <xf numFmtId="0" fontId="0" fillId="0" borderId="9" xfId="0" applyBorder="1"/>
    <xf numFmtId="0" fontId="0" fillId="8" borderId="4" xfId="0" applyFill="1" applyBorder="1"/>
    <xf numFmtId="0" fontId="0" fillId="7" borderId="10" xfId="0" applyFill="1" applyBorder="1"/>
    <xf numFmtId="165" fontId="0" fillId="7" borderId="10" xfId="0" applyNumberFormat="1" applyFill="1" applyBorder="1"/>
    <xf numFmtId="165" fontId="0" fillId="0" borderId="10" xfId="0" applyNumberFormat="1" applyBorder="1"/>
    <xf numFmtId="0" fontId="0" fillId="5" borderId="12" xfId="0" applyFill="1" applyBorder="1"/>
    <xf numFmtId="2" fontId="0" fillId="0" borderId="15" xfId="0" applyNumberFormat="1" applyBorder="1"/>
    <xf numFmtId="0" fontId="0" fillId="11" borderId="1" xfId="0" applyFill="1" applyBorder="1"/>
    <xf numFmtId="0" fontId="0" fillId="11" borderId="2" xfId="0" applyFill="1" applyBorder="1"/>
    <xf numFmtId="2" fontId="0" fillId="0" borderId="16" xfId="0" applyNumberFormat="1" applyBorder="1"/>
    <xf numFmtId="2" fontId="0" fillId="0" borderId="0" xfId="0" applyNumberFormat="1"/>
    <xf numFmtId="2" fontId="0" fillId="11" borderId="16" xfId="0" applyNumberFormat="1" applyFill="1" applyBorder="1"/>
    <xf numFmtId="2" fontId="0" fillId="11" borderId="15" xfId="0" applyNumberFormat="1" applyFill="1" applyBorder="1"/>
    <xf numFmtId="2" fontId="0" fillId="0" borderId="21" xfId="0" applyNumberFormat="1" applyBorder="1"/>
    <xf numFmtId="165" fontId="0" fillId="0" borderId="21" xfId="0" applyNumberFormat="1" applyBorder="1"/>
    <xf numFmtId="0" fontId="0" fillId="0" borderId="16" xfId="0" applyBorder="1"/>
    <xf numFmtId="0" fontId="0" fillId="0" borderId="24" xfId="0" applyBorder="1"/>
    <xf numFmtId="164" fontId="0" fillId="0" borderId="24" xfId="0" applyNumberFormat="1" applyBorder="1"/>
    <xf numFmtId="0" fontId="0" fillId="0" borderId="14" xfId="0" applyBorder="1"/>
    <xf numFmtId="164" fontId="0" fillId="0" borderId="14" xfId="0" applyNumberFormat="1" applyBorder="1"/>
    <xf numFmtId="0" fontId="0" fillId="0" borderId="13" xfId="0" applyBorder="1"/>
    <xf numFmtId="0" fontId="0" fillId="0" borderId="10" xfId="0" applyBorder="1"/>
    <xf numFmtId="0" fontId="0" fillId="0" borderId="25" xfId="0" applyBorder="1"/>
    <xf numFmtId="164" fontId="0" fillId="0" borderId="16" xfId="0" applyNumberFormat="1" applyBorder="1"/>
    <xf numFmtId="2" fontId="0" fillId="0" borderId="27" xfId="0" applyNumberFormat="1" applyBorder="1"/>
    <xf numFmtId="164" fontId="0" fillId="0" borderId="27" xfId="0" applyNumberFormat="1" applyBorder="1"/>
    <xf numFmtId="2" fontId="0" fillId="0" borderId="14" xfId="0" applyNumberFormat="1" applyBorder="1"/>
    <xf numFmtId="2" fontId="0" fillId="0" borderId="28" xfId="0" applyNumberFormat="1" applyBorder="1"/>
    <xf numFmtId="0" fontId="0" fillId="5" borderId="33" xfId="0" applyFill="1" applyBorder="1"/>
    <xf numFmtId="0" fontId="0" fillId="0" borderId="32" xfId="0" applyBorder="1"/>
    <xf numFmtId="0" fontId="0" fillId="0" borderId="36" xfId="0" applyBorder="1"/>
    <xf numFmtId="0" fontId="2" fillId="11" borderId="2" xfId="0" applyFont="1" applyFill="1" applyBorder="1"/>
    <xf numFmtId="0" fontId="2" fillId="0" borderId="0" xfId="0" applyFont="1"/>
    <xf numFmtId="2" fontId="0" fillId="7" borderId="10" xfId="0" applyNumberFormat="1" applyFill="1" applyBorder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14" borderId="13" xfId="0" applyFill="1" applyBorder="1" applyAlignment="1">
      <alignment horizontal="center"/>
    </xf>
    <xf numFmtId="0" fontId="0" fillId="14" borderId="14" xfId="0" applyFill="1" applyBorder="1" applyAlignment="1">
      <alignment horizontal="center"/>
    </xf>
    <xf numFmtId="0" fontId="0" fillId="12" borderId="20" xfId="0" applyFill="1" applyBorder="1" applyAlignment="1">
      <alignment horizontal="center"/>
    </xf>
    <xf numFmtId="0" fontId="0" fillId="12" borderId="31" xfId="0" applyFill="1" applyBorder="1" applyAlignment="1">
      <alignment horizontal="center"/>
    </xf>
    <xf numFmtId="0" fontId="0" fillId="13" borderId="13" xfId="0" applyFill="1" applyBorder="1" applyAlignment="1">
      <alignment horizontal="center"/>
    </xf>
    <xf numFmtId="0" fontId="0" fillId="13" borderId="14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6" borderId="10" xfId="0" applyFill="1" applyBorder="1" applyAlignment="1">
      <alignment horizontal="center"/>
    </xf>
    <xf numFmtId="0" fontId="0" fillId="3" borderId="15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165" fontId="0" fillId="0" borderId="13" xfId="0" applyNumberFormat="1" applyBorder="1" applyAlignment="1">
      <alignment horizontal="center"/>
    </xf>
    <xf numFmtId="165" fontId="0" fillId="0" borderId="14" xfId="0" applyNumberFormat="1" applyBorder="1" applyAlignment="1">
      <alignment horizontal="center"/>
    </xf>
    <xf numFmtId="0" fontId="0" fillId="0" borderId="0" xfId="0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1" fillId="0" borderId="13" xfId="0" quotePrefix="1" applyFont="1" applyBorder="1" applyAlignment="1">
      <alignment horizontal="center"/>
    </xf>
    <xf numFmtId="0" fontId="0" fillId="0" borderId="11" xfId="0" applyBorder="1" applyAlignment="1">
      <alignment horizontal="center"/>
    </xf>
    <xf numFmtId="0" fontId="0" fillId="10" borderId="16" xfId="0" applyFill="1" applyBorder="1" applyAlignment="1">
      <alignment horizontal="center" vertical="center"/>
    </xf>
    <xf numFmtId="0" fontId="0" fillId="6" borderId="17" xfId="0" applyFill="1" applyBorder="1" applyAlignment="1">
      <alignment horizontal="center"/>
    </xf>
    <xf numFmtId="0" fontId="0" fillId="6" borderId="18" xfId="0" applyFill="1" applyBorder="1" applyAlignment="1">
      <alignment horizontal="center"/>
    </xf>
    <xf numFmtId="0" fontId="0" fillId="6" borderId="19" xfId="0" applyFill="1" applyBorder="1" applyAlignment="1">
      <alignment horizontal="center"/>
    </xf>
    <xf numFmtId="0" fontId="0" fillId="3" borderId="22" xfId="0" applyFill="1" applyBorder="1" applyAlignment="1">
      <alignment horizontal="center"/>
    </xf>
    <xf numFmtId="0" fontId="0" fillId="3" borderId="23" xfId="0" applyFill="1" applyBorder="1" applyAlignment="1">
      <alignment horizontal="center"/>
    </xf>
    <xf numFmtId="0" fontId="0" fillId="3" borderId="34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4" xfId="0" applyFill="1" applyBorder="1" applyAlignment="1">
      <alignment horizontal="center"/>
    </xf>
    <xf numFmtId="0" fontId="0" fillId="9" borderId="35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31" xfId="0" applyFill="1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26" xfId="0" applyBorder="1" applyAlignment="1">
      <alignment horizontal="center"/>
    </xf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EFFA7A"/>
      <color rgb="FFFFCCCC"/>
      <color rgb="FFCC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Гистрограмма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7.9943662178412492E-2"/>
          <c:y val="0.18087687492671664"/>
          <c:w val="0.8966272965879265"/>
          <c:h val="0.72088764946048411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Лист1!$A$5:$M$5</c:f>
              <c:numCache>
                <c:formatCode>General</c:formatCode>
                <c:ptCount val="13"/>
                <c:pt idx="0">
                  <c:v>40.5</c:v>
                </c:pt>
                <c:pt idx="1">
                  <c:v>40.6</c:v>
                </c:pt>
                <c:pt idx="2">
                  <c:v>40.700000000000003</c:v>
                </c:pt>
                <c:pt idx="3">
                  <c:v>40.9</c:v>
                </c:pt>
                <c:pt idx="4">
                  <c:v>41</c:v>
                </c:pt>
                <c:pt idx="5">
                  <c:v>41.1</c:v>
                </c:pt>
                <c:pt idx="6">
                  <c:v>41.2</c:v>
                </c:pt>
                <c:pt idx="7">
                  <c:v>41.3</c:v>
                </c:pt>
                <c:pt idx="8">
                  <c:v>41.4</c:v>
                </c:pt>
                <c:pt idx="9">
                  <c:v>41.5</c:v>
                </c:pt>
                <c:pt idx="10">
                  <c:v>41.6</c:v>
                </c:pt>
                <c:pt idx="11">
                  <c:v>41.7</c:v>
                </c:pt>
                <c:pt idx="12">
                  <c:v>41.8</c:v>
                </c:pt>
              </c:numCache>
            </c:numRef>
          </c:cat>
          <c:val>
            <c:numRef>
              <c:f>Лист1!$A$6:$M$6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3</c:v>
                </c:pt>
                <c:pt idx="3">
                  <c:v>4</c:v>
                </c:pt>
                <c:pt idx="4">
                  <c:v>1</c:v>
                </c:pt>
                <c:pt idx="5">
                  <c:v>3</c:v>
                </c:pt>
                <c:pt idx="6">
                  <c:v>4</c:v>
                </c:pt>
                <c:pt idx="7">
                  <c:v>3</c:v>
                </c:pt>
                <c:pt idx="8">
                  <c:v>3</c:v>
                </c:pt>
                <c:pt idx="9">
                  <c:v>1</c:v>
                </c:pt>
                <c:pt idx="10">
                  <c:v>2</c:v>
                </c:pt>
                <c:pt idx="11">
                  <c:v>2</c:v>
                </c:pt>
                <c:pt idx="1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E1-4FC2-801C-E856D97BFB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9660432"/>
        <c:axId val="529654608"/>
      </c:barChart>
      <c:catAx>
        <c:axId val="5296604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9654608"/>
        <c:crosses val="autoZero"/>
        <c:auto val="1"/>
        <c:lblAlgn val="ctr"/>
        <c:lblOffset val="100"/>
        <c:noMultiLvlLbl val="0"/>
      </c:catAx>
      <c:valAx>
        <c:axId val="529654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96604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Полигон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Лист1!$A$5:$M$5</c:f>
              <c:numCache>
                <c:formatCode>General</c:formatCode>
                <c:ptCount val="13"/>
                <c:pt idx="0">
                  <c:v>40.5</c:v>
                </c:pt>
                <c:pt idx="1">
                  <c:v>40.6</c:v>
                </c:pt>
                <c:pt idx="2">
                  <c:v>40.700000000000003</c:v>
                </c:pt>
                <c:pt idx="3">
                  <c:v>40.9</c:v>
                </c:pt>
                <c:pt idx="4">
                  <c:v>41</c:v>
                </c:pt>
                <c:pt idx="5">
                  <c:v>41.1</c:v>
                </c:pt>
                <c:pt idx="6">
                  <c:v>41.2</c:v>
                </c:pt>
                <c:pt idx="7">
                  <c:v>41.3</c:v>
                </c:pt>
                <c:pt idx="8">
                  <c:v>41.4</c:v>
                </c:pt>
                <c:pt idx="9">
                  <c:v>41.5</c:v>
                </c:pt>
                <c:pt idx="10">
                  <c:v>41.6</c:v>
                </c:pt>
                <c:pt idx="11">
                  <c:v>41.7</c:v>
                </c:pt>
                <c:pt idx="12">
                  <c:v>41.8</c:v>
                </c:pt>
              </c:numCache>
            </c:numRef>
          </c:cat>
          <c:val>
            <c:numRef>
              <c:f>Лист1!$A$6:$M$6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3</c:v>
                </c:pt>
                <c:pt idx="3">
                  <c:v>4</c:v>
                </c:pt>
                <c:pt idx="4">
                  <c:v>1</c:v>
                </c:pt>
                <c:pt idx="5">
                  <c:v>3</c:v>
                </c:pt>
                <c:pt idx="6">
                  <c:v>4</c:v>
                </c:pt>
                <c:pt idx="7">
                  <c:v>3</c:v>
                </c:pt>
                <c:pt idx="8">
                  <c:v>3</c:v>
                </c:pt>
                <c:pt idx="9">
                  <c:v>1</c:v>
                </c:pt>
                <c:pt idx="10">
                  <c:v>2</c:v>
                </c:pt>
                <c:pt idx="11">
                  <c:v>2</c:v>
                </c:pt>
                <c:pt idx="12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B4F-4CE9-8255-9E0356F4F6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9775088"/>
        <c:axId val="619777168"/>
      </c:lineChart>
      <c:catAx>
        <c:axId val="619775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9777168"/>
        <c:crosses val="autoZero"/>
        <c:auto val="1"/>
        <c:lblAlgn val="ctr"/>
        <c:lblOffset val="100"/>
        <c:noMultiLvlLbl val="0"/>
      </c:catAx>
      <c:valAx>
        <c:axId val="6197771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97750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Частотный</a:t>
            </a:r>
            <a:r>
              <a:rPr lang="ru-RU" baseline="0"/>
              <a:t> полигон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Лист1!$A$5:$M$5</c:f>
              <c:numCache>
                <c:formatCode>General</c:formatCode>
                <c:ptCount val="13"/>
                <c:pt idx="0">
                  <c:v>40.5</c:v>
                </c:pt>
                <c:pt idx="1">
                  <c:v>40.6</c:v>
                </c:pt>
                <c:pt idx="2">
                  <c:v>40.700000000000003</c:v>
                </c:pt>
                <c:pt idx="3">
                  <c:v>40.9</c:v>
                </c:pt>
                <c:pt idx="4">
                  <c:v>41</c:v>
                </c:pt>
                <c:pt idx="5">
                  <c:v>41.1</c:v>
                </c:pt>
                <c:pt idx="6">
                  <c:v>41.2</c:v>
                </c:pt>
                <c:pt idx="7">
                  <c:v>41.3</c:v>
                </c:pt>
                <c:pt idx="8">
                  <c:v>41.4</c:v>
                </c:pt>
                <c:pt idx="9">
                  <c:v>41.5</c:v>
                </c:pt>
                <c:pt idx="10">
                  <c:v>41.6</c:v>
                </c:pt>
                <c:pt idx="11">
                  <c:v>41.7</c:v>
                </c:pt>
                <c:pt idx="12">
                  <c:v>41.8</c:v>
                </c:pt>
              </c:numCache>
            </c:numRef>
          </c:cat>
          <c:val>
            <c:numRef>
              <c:f>Лист1!$A$7:$M$7</c:f>
              <c:numCache>
                <c:formatCode>0.00</c:formatCode>
                <c:ptCount val="13"/>
                <c:pt idx="0">
                  <c:v>3.3333333333333333E-2</c:v>
                </c:pt>
                <c:pt idx="1">
                  <c:v>3.3333333333333333E-2</c:v>
                </c:pt>
                <c:pt idx="2">
                  <c:v>0.1</c:v>
                </c:pt>
                <c:pt idx="3">
                  <c:v>0.13333333333333333</c:v>
                </c:pt>
                <c:pt idx="4">
                  <c:v>3.3333333333333333E-2</c:v>
                </c:pt>
                <c:pt idx="5">
                  <c:v>0.1</c:v>
                </c:pt>
                <c:pt idx="6">
                  <c:v>0.13333333333333333</c:v>
                </c:pt>
                <c:pt idx="7">
                  <c:v>0.1</c:v>
                </c:pt>
                <c:pt idx="8">
                  <c:v>0.1</c:v>
                </c:pt>
                <c:pt idx="9">
                  <c:v>3.3333333333333333E-2</c:v>
                </c:pt>
                <c:pt idx="10">
                  <c:v>6.6666666666666666E-2</c:v>
                </c:pt>
                <c:pt idx="11">
                  <c:v>6.6666666666666666E-2</c:v>
                </c:pt>
                <c:pt idx="12">
                  <c:v>6.6666666666666666E-2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96-4F6A-8197-D21C6B8DA5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33374528"/>
        <c:axId val="633376192"/>
      </c:lineChart>
      <c:catAx>
        <c:axId val="6333745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3376192"/>
        <c:crosses val="autoZero"/>
        <c:auto val="1"/>
        <c:lblAlgn val="ctr"/>
        <c:lblOffset val="100"/>
        <c:noMultiLvlLbl val="0"/>
      </c:catAx>
      <c:valAx>
        <c:axId val="633376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33745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az-Cyrl-AZ"/>
              <a:t>Полигон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точный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Лист1!$K$33:$P$33</c:f>
              <c:numCache>
                <c:formatCode>General</c:formatCode>
                <c:ptCount val="6"/>
                <c:pt idx="0">
                  <c:v>41.145000000000003</c:v>
                </c:pt>
                <c:pt idx="1">
                  <c:v>41.234999999999999</c:v>
                </c:pt>
                <c:pt idx="2">
                  <c:v>40.715000000000003</c:v>
                </c:pt>
                <c:pt idx="3">
                  <c:v>41.664999999999999</c:v>
                </c:pt>
                <c:pt idx="4">
                  <c:v>41.119</c:v>
                </c:pt>
                <c:pt idx="5">
                  <c:v>41.261000000000003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8E3-4630-94C8-7A33AE2B7710}"/>
            </c:ext>
          </c:extLst>
        </c:ser>
        <c:ser>
          <c:idx val="1"/>
          <c:order val="1"/>
          <c:tx>
            <c:v>грубый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Лист1!$K$34:$P$34</c:f>
              <c:numCache>
                <c:formatCode>General</c:formatCode>
                <c:ptCount val="6"/>
                <c:pt idx="2">
                  <c:v>17.843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8E3-4630-94C8-7A33AE2B77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1629639"/>
        <c:axId val="1856862103"/>
      </c:lineChart>
      <c:catAx>
        <c:axId val="11162963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6862103"/>
        <c:crosses val="autoZero"/>
        <c:auto val="1"/>
        <c:lblAlgn val="ctr"/>
        <c:lblOffset val="100"/>
        <c:noMultiLvlLbl val="0"/>
      </c:catAx>
      <c:valAx>
        <c:axId val="1856862103"/>
        <c:scaling>
          <c:orientation val="minMax"/>
          <c:max val="43"/>
          <c:min val="1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116296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_xlchart.v1.1</cx:f>
      </cx:numDim>
    </cx:data>
  </cx:chartData>
  <cx:chart>
    <cx:title pos="t" align="ctr" overlay="0">
      <cx:tx>
        <cx:rich>
          <a:bodyPr spcFirstLastPara="1" vertOverflow="ellipsis" wrap="square" lIns="0" tIns="0" rIns="0" bIns="0" anchor="ctr" anchorCtr="1"/>
          <a:lstStyle/>
          <a:p>
            <a:pPr algn="ctr">
              <a:defRPr/>
            </a:pPr>
            <a:r>
              <a:rPr lang="ru-RU"/>
              <a:t>Эмпирическая функция</a:t>
            </a:r>
          </a:p>
        </cx:rich>
      </cx:tx>
    </cx:title>
    <cx:plotArea>
      <cx:plotAreaRegion>
        <cx:series layoutId="waterfall" uniqueId="{0FDA42BE-1054-4FF9-8280-3736915AC66C}">
          <cx:dataLabels pos="outEnd">
            <cx:visibility seriesName="0" categoryName="0" value="1"/>
          </cx:dataLabels>
          <cx:dataId val="0"/>
          <cx:layoutPr>
            <cx:subtotals/>
          </cx:layoutPr>
        </cx:series>
      </cx:plotAreaRegion>
      <cx:axis id="0">
        <cx:catScaling gapWidth="0.5"/>
        <cx:tickLabels/>
      </cx:axis>
      <cx:axis id="1">
        <cx:valScaling/>
        <cx:majorGridlines/>
        <cx:tickLabels/>
      </cx:axis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  <cs:bodyPr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  <cs:bodyPr wrap="square" lIns="38100" tIns="19050" rIns="38100" bIns="19050" anchor="ctr">
      <a:spAutoFit/>
    </cs:bodyPr>
  </cs:dataLabel>
  <cs:dataLabelCallout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/>
      </a:solidFill>
    </cs:spPr>
  </cs:downBar>
  <cs:dropLine>
    <cs:lnRef idx="0"/>
    <cs:fillRef idx="0"/>
    <cs:effectRef idx="0"/>
    <cs:fontRef idx="minor">
      <a:schemeClr val="tx1"/>
    </cs:fontRef>
  </cs:dropLine>
  <cs:errorBar>
    <cs:lnRef idx="0"/>
    <cs:fillRef idx="0"/>
    <cs:effectRef idx="0"/>
    <cs:fontRef idx="minor">
      <a:schemeClr val="tx1"/>
    </cs:fontRef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15000"/>
            <a:lumOff val="85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</cs:hiLoLine>
  <cs:leaderLine>
    <cs:lnRef idx="0"/>
    <cs:fillRef idx="0"/>
    <cs:effectRef idx="0"/>
    <cs:fontRef idx="minor">
      <a:schemeClr val="tx1"/>
    </cs:fontRef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  <cs:bodyPr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  <cs:bodyPr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  <cs:bodyPr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3.xml"/><Relationship Id="rId7" Type="http://schemas.openxmlformats.org/officeDocument/2006/relationships/image" Target="../media/image3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image" Target="../media/image1.png"/><Relationship Id="rId9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76201</xdr:colOff>
      <xdr:row>32</xdr:row>
      <xdr:rowOff>19050</xdr:rowOff>
    </xdr:from>
    <xdr:to>
      <xdr:col>26</xdr:col>
      <xdr:colOff>381000</xdr:colOff>
      <xdr:row>46</xdr:row>
      <xdr:rowOff>123825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552450</xdr:colOff>
      <xdr:row>61</xdr:row>
      <xdr:rowOff>152399</xdr:rowOff>
    </xdr:from>
    <xdr:to>
      <xdr:col>21</xdr:col>
      <xdr:colOff>95250</xdr:colOff>
      <xdr:row>90</xdr:row>
      <xdr:rowOff>9524</xdr:rowOff>
    </xdr:to>
    <xdr:graphicFrame macro="">
      <xdr:nvGraphicFramePr>
        <xdr:cNvPr id="9" name="Диаграмма 8">
          <a:extLst>
            <a:ext uri="{FF2B5EF4-FFF2-40B4-BE49-F238E27FC236}">
              <a16:creationId xmlns:a16="http://schemas.microsoft.com/office/drawing/2014/main" id="{00000000-0008-0000-0000-000009000000}"/>
            </a:ext>
            <a:ext uri="{147F2762-F138-4A5C-976F-8EAC2B608ADB}">
              <a16:predDERef xmlns:a16="http://schemas.microsoft.com/office/drawing/2014/main" pre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590550</xdr:colOff>
      <xdr:row>14</xdr:row>
      <xdr:rowOff>9525</xdr:rowOff>
    </xdr:from>
    <xdr:to>
      <xdr:col>29</xdr:col>
      <xdr:colOff>114300</xdr:colOff>
      <xdr:row>27</xdr:row>
      <xdr:rowOff>28575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00000000-0008-0000-0000-00000A000000}"/>
            </a:ext>
            <a:ext uri="{147F2762-F138-4A5C-976F-8EAC2B608ADB}">
              <a16:predDERef xmlns:a16="http://schemas.microsoft.com/office/drawing/2014/main" pred="{00000000-0008-0000-00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2</xdr:col>
      <xdr:colOff>114300</xdr:colOff>
      <xdr:row>30</xdr:row>
      <xdr:rowOff>9524</xdr:rowOff>
    </xdr:from>
    <xdr:to>
      <xdr:col>9</xdr:col>
      <xdr:colOff>228600</xdr:colOff>
      <xdr:row>48</xdr:row>
      <xdr:rowOff>27383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54831BA-A3EF-B8A4-4B02-EB135B56E403}"/>
            </a:ext>
            <a:ext uri="{147F2762-F138-4A5C-976F-8EAC2B608ADB}">
              <a16:predDERef xmlns:a16="http://schemas.microsoft.com/office/drawing/2014/main" pred="{C29E6721-4DB9-F8BA-10F3-92ABA17B6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24075" y="5743574"/>
          <a:ext cx="5514975" cy="3446859"/>
        </a:xfrm>
        <a:prstGeom prst="rect">
          <a:avLst/>
        </a:prstGeom>
      </xdr:spPr>
    </xdr:pic>
    <xdr:clientData/>
  </xdr:twoCellAnchor>
  <xdr:twoCellAnchor>
    <xdr:from>
      <xdr:col>9</xdr:col>
      <xdr:colOff>533400</xdr:colOff>
      <xdr:row>34</xdr:row>
      <xdr:rowOff>104775</xdr:rowOff>
    </xdr:from>
    <xdr:to>
      <xdr:col>16</xdr:col>
      <xdr:colOff>314325</xdr:colOff>
      <xdr:row>47</xdr:row>
      <xdr:rowOff>76200</xdr:rowOff>
    </xdr:to>
    <xdr:graphicFrame macro="">
      <xdr:nvGraphicFramePr>
        <xdr:cNvPr id="13" name="Диаграмма 12">
          <a:extLst>
            <a:ext uri="{FF2B5EF4-FFF2-40B4-BE49-F238E27FC236}">
              <a16:creationId xmlns:a16="http://schemas.microsoft.com/office/drawing/2014/main" id="{D28AFF13-465D-E808-C49E-58A6DF2A63F1}"/>
            </a:ext>
            <a:ext uri="{147F2762-F138-4A5C-976F-8EAC2B608ADB}">
              <a16:predDERef xmlns:a16="http://schemas.microsoft.com/office/drawing/2014/main" pred="{E071EC88-40A6-BF52-CDAC-058D4CC4088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18</xdr:col>
      <xdr:colOff>152400</xdr:colOff>
      <xdr:row>2</xdr:row>
      <xdr:rowOff>123825</xdr:rowOff>
    </xdr:from>
    <xdr:to>
      <xdr:col>25</xdr:col>
      <xdr:colOff>457200</xdr:colOff>
      <xdr:row>13</xdr:row>
      <xdr:rowOff>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AF5867A9-8B85-6834-74B3-B65A9FD5C026}"/>
            </a:ext>
            <a:ext uri="{147F2762-F138-4A5C-976F-8EAC2B608ADB}">
              <a16:predDERef xmlns:a16="http://schemas.microsoft.com/office/drawing/2014/main" pred="{D28AFF13-465D-E808-C49E-58A6DF2A6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9250" y="504825"/>
          <a:ext cx="4572000" cy="19716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48</xdr:row>
      <xdr:rowOff>161925</xdr:rowOff>
    </xdr:from>
    <xdr:to>
      <xdr:col>9</xdr:col>
      <xdr:colOff>180975</xdr:colOff>
      <xdr:row>59</xdr:row>
      <xdr:rowOff>76200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EADC7D67-2F19-D490-AC66-76500A795AF6}"/>
            </a:ext>
            <a:ext uri="{147F2762-F138-4A5C-976F-8EAC2B608ADB}">
              <a16:predDERef xmlns:a16="http://schemas.microsoft.com/office/drawing/2014/main" pred="{AF5867A9-8B85-6834-74B3-B65A9FD5C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95500" y="9324975"/>
          <a:ext cx="5495925" cy="2009775"/>
        </a:xfrm>
        <a:prstGeom prst="rect">
          <a:avLst/>
        </a:prstGeom>
      </xdr:spPr>
    </xdr:pic>
    <xdr:clientData/>
  </xdr:twoCellAnchor>
  <xdr:twoCellAnchor>
    <xdr:from>
      <xdr:col>14</xdr:col>
      <xdr:colOff>209550</xdr:colOff>
      <xdr:row>68</xdr:row>
      <xdr:rowOff>161925</xdr:rowOff>
    </xdr:from>
    <xdr:to>
      <xdr:col>14</xdr:col>
      <xdr:colOff>209550</xdr:colOff>
      <xdr:row>88</xdr:row>
      <xdr:rowOff>104777</xdr:rowOff>
    </xdr:to>
    <xdr:cxnSp macro="">
      <xdr:nvCxnSpPr>
        <xdr:cNvPr id="11" name="Прямая соединительная линия 10"/>
        <xdr:cNvCxnSpPr/>
      </xdr:nvCxnSpPr>
      <xdr:spPr>
        <a:xfrm flipV="1">
          <a:off x="10668000" y="13134975"/>
          <a:ext cx="0" cy="3752852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600075</xdr:colOff>
      <xdr:row>71</xdr:row>
      <xdr:rowOff>28575</xdr:rowOff>
    </xdr:from>
    <xdr:to>
      <xdr:col>9</xdr:col>
      <xdr:colOff>600075</xdr:colOff>
      <xdr:row>88</xdr:row>
      <xdr:rowOff>95250</xdr:rowOff>
    </xdr:to>
    <xdr:cxnSp macro="">
      <xdr:nvCxnSpPr>
        <xdr:cNvPr id="19" name="Прямая соединительная линия 18"/>
        <xdr:cNvCxnSpPr/>
      </xdr:nvCxnSpPr>
      <xdr:spPr>
        <a:xfrm flipV="1">
          <a:off x="8010525" y="13573125"/>
          <a:ext cx="0" cy="3305175"/>
        </a:xfrm>
        <a:prstGeom prst="line">
          <a:avLst/>
        </a:prstGeom>
        <a:ln w="19050">
          <a:solidFill>
            <a:schemeClr val="accent2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152400</xdr:colOff>
      <xdr:row>70</xdr:row>
      <xdr:rowOff>123825</xdr:rowOff>
    </xdr:from>
    <xdr:to>
      <xdr:col>13</xdr:col>
      <xdr:colOff>152400</xdr:colOff>
      <xdr:row>88</xdr:row>
      <xdr:rowOff>104775</xdr:rowOff>
    </xdr:to>
    <xdr:cxnSp macro="">
      <xdr:nvCxnSpPr>
        <xdr:cNvPr id="21" name="Прямая соединительная линия 20"/>
        <xdr:cNvCxnSpPr/>
      </xdr:nvCxnSpPr>
      <xdr:spPr>
        <a:xfrm flipV="1">
          <a:off x="10001250" y="13477875"/>
          <a:ext cx="0" cy="3409950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542925</xdr:colOff>
      <xdr:row>77</xdr:row>
      <xdr:rowOff>133350</xdr:rowOff>
    </xdr:from>
    <xdr:to>
      <xdr:col>18</xdr:col>
      <xdr:colOff>542925</xdr:colOff>
      <xdr:row>88</xdr:row>
      <xdr:rowOff>104775</xdr:rowOff>
    </xdr:to>
    <xdr:cxnSp macro="">
      <xdr:nvCxnSpPr>
        <xdr:cNvPr id="23" name="Прямая соединительная линия 22"/>
        <xdr:cNvCxnSpPr/>
      </xdr:nvCxnSpPr>
      <xdr:spPr>
        <a:xfrm flipV="1">
          <a:off x="13439775" y="14820900"/>
          <a:ext cx="0" cy="2066925"/>
        </a:xfrm>
        <a:prstGeom prst="line">
          <a:avLst/>
        </a:prstGeom>
        <a:ln w="19050">
          <a:solidFill>
            <a:schemeClr val="accent2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581025</xdr:colOff>
      <xdr:row>72</xdr:row>
      <xdr:rowOff>47625</xdr:rowOff>
    </xdr:from>
    <xdr:to>
      <xdr:col>12</xdr:col>
      <xdr:colOff>590550</xdr:colOff>
      <xdr:row>88</xdr:row>
      <xdr:rowOff>104775</xdr:rowOff>
    </xdr:to>
    <xdr:cxnSp macro="">
      <xdr:nvCxnSpPr>
        <xdr:cNvPr id="26" name="Прямая соединительная линия 25"/>
        <xdr:cNvCxnSpPr/>
      </xdr:nvCxnSpPr>
      <xdr:spPr>
        <a:xfrm flipV="1">
          <a:off x="9820275" y="13782675"/>
          <a:ext cx="9525" cy="3105150"/>
        </a:xfrm>
        <a:prstGeom prst="line">
          <a:avLst/>
        </a:prstGeom>
        <a:ln w="19050">
          <a:solidFill>
            <a:schemeClr val="accent4">
              <a:lumMod val="40000"/>
              <a:lumOff val="6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314325</xdr:colOff>
      <xdr:row>69</xdr:row>
      <xdr:rowOff>142875</xdr:rowOff>
    </xdr:from>
    <xdr:to>
      <xdr:col>14</xdr:col>
      <xdr:colOff>333375</xdr:colOff>
      <xdr:row>88</xdr:row>
      <xdr:rowOff>95250</xdr:rowOff>
    </xdr:to>
    <xdr:cxnSp macro="">
      <xdr:nvCxnSpPr>
        <xdr:cNvPr id="27" name="Прямая соединительная линия 26"/>
        <xdr:cNvCxnSpPr/>
      </xdr:nvCxnSpPr>
      <xdr:spPr>
        <a:xfrm flipH="1" flipV="1">
          <a:off x="10772775" y="13306425"/>
          <a:ext cx="19050" cy="3571875"/>
        </a:xfrm>
        <a:prstGeom prst="line">
          <a:avLst/>
        </a:prstGeom>
        <a:ln w="19050">
          <a:solidFill>
            <a:schemeClr val="accent4">
              <a:lumMod val="40000"/>
              <a:lumOff val="6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125759</xdr:colOff>
      <xdr:row>13</xdr:row>
      <xdr:rowOff>180975</xdr:rowOff>
    </xdr:from>
    <xdr:to>
      <xdr:col>21</xdr:col>
      <xdr:colOff>504518</xdr:colOff>
      <xdr:row>30</xdr:row>
      <xdr:rowOff>66675</xdr:rowOff>
    </xdr:to>
    <xdr:pic>
      <xdr:nvPicPr>
        <xdr:cNvPr id="29" name="Рисунок 2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974609" y="2657475"/>
          <a:ext cx="5255559" cy="3143250"/>
        </a:xfrm>
        <a:prstGeom prst="rect">
          <a:avLst/>
        </a:prstGeom>
      </xdr:spPr>
    </xdr:pic>
    <xdr:clientData/>
  </xdr:twoCellAnchor>
  <xdr:twoCellAnchor>
    <xdr:from>
      <xdr:col>29</xdr:col>
      <xdr:colOff>133350</xdr:colOff>
      <xdr:row>1</xdr:row>
      <xdr:rowOff>0</xdr:rowOff>
    </xdr:from>
    <xdr:to>
      <xdr:col>36</xdr:col>
      <xdr:colOff>438150</xdr:colOff>
      <xdr:row>15</xdr:row>
      <xdr:rowOff>76200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" name="Диаграмма 6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53"/>
  <sheetViews>
    <sheetView tabSelected="1" topLeftCell="K1" workbookViewId="0">
      <selection activeCell="AG19" sqref="AG19"/>
    </sheetView>
  </sheetViews>
  <sheetFormatPr defaultRowHeight="15" x14ac:dyDescent="0.25"/>
  <cols>
    <col min="1" max="1" width="14.7109375" customWidth="1"/>
    <col min="2" max="2" width="15.42578125" customWidth="1"/>
    <col min="3" max="3" width="12" customWidth="1"/>
    <col min="4" max="4" width="13.42578125" customWidth="1"/>
    <col min="5" max="5" width="13" customWidth="1"/>
    <col min="6" max="6" width="11.5703125" customWidth="1"/>
    <col min="7" max="7" width="10.5703125" customWidth="1"/>
    <col min="8" max="8" width="11.28515625" customWidth="1"/>
  </cols>
  <sheetData>
    <row r="1" spans="1:29" x14ac:dyDescent="0.25">
      <c r="A1" s="15">
        <v>40.5</v>
      </c>
      <c r="B1" s="15">
        <v>41.1</v>
      </c>
      <c r="C1" s="15">
        <v>40.9</v>
      </c>
      <c r="D1" s="15">
        <v>41.4</v>
      </c>
      <c r="E1" s="15">
        <v>41.7</v>
      </c>
      <c r="F1" s="15">
        <v>41.8</v>
      </c>
      <c r="G1" s="15">
        <v>41.1</v>
      </c>
      <c r="H1" s="15">
        <v>40.700000000000003</v>
      </c>
      <c r="I1" s="15">
        <v>41.2</v>
      </c>
      <c r="J1" s="15">
        <v>41.4</v>
      </c>
      <c r="K1" s="15">
        <v>40.9</v>
      </c>
      <c r="L1" s="15">
        <v>41</v>
      </c>
      <c r="M1" s="15">
        <v>41.4</v>
      </c>
      <c r="N1" s="15">
        <v>41.3</v>
      </c>
      <c r="O1" s="15">
        <v>41.5</v>
      </c>
      <c r="Q1" s="45" t="s">
        <v>0</v>
      </c>
      <c r="R1" s="46"/>
    </row>
    <row r="2" spans="1:29" x14ac:dyDescent="0.25">
      <c r="A2" s="15">
        <v>41.6</v>
      </c>
      <c r="B2" s="15">
        <v>42.2</v>
      </c>
      <c r="C2" s="15">
        <v>41.2</v>
      </c>
      <c r="D2" s="15">
        <v>41.1</v>
      </c>
      <c r="E2" s="15">
        <v>40.9</v>
      </c>
      <c r="F2" s="15">
        <v>40.700000000000003</v>
      </c>
      <c r="G2" s="15">
        <v>40.6</v>
      </c>
      <c r="H2" s="15">
        <v>41.3</v>
      </c>
      <c r="I2" s="15">
        <v>41.6</v>
      </c>
      <c r="J2" s="15">
        <v>40.700000000000003</v>
      </c>
      <c r="K2" s="15">
        <v>40.9</v>
      </c>
      <c r="L2" s="15">
        <v>41.2</v>
      </c>
      <c r="M2" s="15">
        <v>41.7</v>
      </c>
      <c r="N2" s="1">
        <v>41.8</v>
      </c>
      <c r="O2" s="15">
        <v>41.3</v>
      </c>
      <c r="S2" s="68" t="s">
        <v>1</v>
      </c>
      <c r="T2" s="68"/>
      <c r="U2" s="68"/>
      <c r="V2" s="68"/>
      <c r="W2" s="68"/>
      <c r="X2" s="68"/>
      <c r="Y2" s="68"/>
      <c r="Z2" s="68"/>
    </row>
    <row r="4" spans="1:29" x14ac:dyDescent="0.25">
      <c r="A4" s="58" t="s">
        <v>2</v>
      </c>
      <c r="B4" s="59"/>
      <c r="C4" s="59"/>
      <c r="D4" s="59"/>
      <c r="E4" s="59"/>
      <c r="F4" s="59"/>
      <c r="G4" s="59"/>
      <c r="H4" s="59"/>
      <c r="I4" s="59"/>
      <c r="J4" s="59"/>
      <c r="K4" s="59"/>
      <c r="L4" s="59"/>
      <c r="M4" s="59"/>
      <c r="N4" s="59"/>
      <c r="O4" s="59"/>
      <c r="P4" s="60"/>
      <c r="Q4" s="5"/>
      <c r="AB4" s="2" t="s">
        <v>39</v>
      </c>
      <c r="AC4" s="2">
        <v>0</v>
      </c>
    </row>
    <row r="5" spans="1:29" x14ac:dyDescent="0.25">
      <c r="A5" s="16">
        <v>40.5</v>
      </c>
      <c r="B5" s="16">
        <v>40.6</v>
      </c>
      <c r="C5" s="16">
        <v>40.700000000000003</v>
      </c>
      <c r="D5" s="39">
        <v>40.9</v>
      </c>
      <c r="E5" s="39">
        <v>41</v>
      </c>
      <c r="F5" s="39">
        <v>41.1</v>
      </c>
      <c r="G5" s="39">
        <v>41.2</v>
      </c>
      <c r="H5" s="39">
        <v>41.3</v>
      </c>
      <c r="I5" s="39">
        <v>41.4</v>
      </c>
      <c r="J5" s="39">
        <v>41.5</v>
      </c>
      <c r="K5" s="39">
        <v>41.6</v>
      </c>
      <c r="L5" s="3">
        <v>41.7</v>
      </c>
      <c r="M5" s="3">
        <v>41.8</v>
      </c>
      <c r="N5" s="69" t="s">
        <v>3</v>
      </c>
      <c r="O5" s="70"/>
      <c r="P5" s="71"/>
      <c r="Q5" s="13"/>
      <c r="AB5" s="2" t="s">
        <v>40</v>
      </c>
      <c r="AC5" s="2">
        <v>0.17</v>
      </c>
    </row>
    <row r="6" spans="1:29" x14ac:dyDescent="0.25">
      <c r="A6" s="8">
        <v>1</v>
      </c>
      <c r="B6" s="8">
        <v>1</v>
      </c>
      <c r="C6" s="2">
        <v>3</v>
      </c>
      <c r="D6" s="2">
        <v>4</v>
      </c>
      <c r="E6" s="2">
        <v>1</v>
      </c>
      <c r="F6" s="2">
        <v>3</v>
      </c>
      <c r="G6" s="2">
        <v>4</v>
      </c>
      <c r="H6" s="2">
        <v>3</v>
      </c>
      <c r="I6" s="2">
        <v>3</v>
      </c>
      <c r="J6" s="2">
        <v>1</v>
      </c>
      <c r="K6" s="2">
        <v>2</v>
      </c>
      <c r="L6" s="2">
        <v>2</v>
      </c>
      <c r="M6" s="4">
        <v>2</v>
      </c>
      <c r="N6" s="72" t="s">
        <v>4</v>
      </c>
      <c r="O6" s="73"/>
      <c r="P6" s="74"/>
      <c r="Q6" s="36"/>
      <c r="AB6" s="2" t="s">
        <v>41</v>
      </c>
      <c r="AC6" s="2">
        <v>0.3</v>
      </c>
    </row>
    <row r="7" spans="1:29" x14ac:dyDescent="0.25">
      <c r="A7" s="20">
        <f>A6/$B$11</f>
        <v>3.3333333333333333E-2</v>
      </c>
      <c r="B7" s="20">
        <f t="shared" ref="B7:M7" si="0">B6/$B$11</f>
        <v>3.3333333333333333E-2</v>
      </c>
      <c r="C7" s="20">
        <f t="shared" si="0"/>
        <v>0.1</v>
      </c>
      <c r="D7" s="20">
        <f t="shared" si="0"/>
        <v>0.13333333333333333</v>
      </c>
      <c r="E7" s="20">
        <f t="shared" si="0"/>
        <v>3.3333333333333333E-2</v>
      </c>
      <c r="F7" s="20">
        <f t="shared" si="0"/>
        <v>0.1</v>
      </c>
      <c r="G7" s="20">
        <f t="shared" si="0"/>
        <v>0.13333333333333333</v>
      </c>
      <c r="H7" s="20">
        <f t="shared" si="0"/>
        <v>0.1</v>
      </c>
      <c r="I7" s="20">
        <f t="shared" si="0"/>
        <v>0.1</v>
      </c>
      <c r="J7" s="20">
        <f t="shared" si="0"/>
        <v>3.3333333333333333E-2</v>
      </c>
      <c r="K7" s="14">
        <f t="shared" si="0"/>
        <v>6.6666666666666666E-2</v>
      </c>
      <c r="L7" s="14">
        <f t="shared" si="0"/>
        <v>6.6666666666666666E-2</v>
      </c>
      <c r="M7" s="35">
        <f t="shared" si="0"/>
        <v>6.6666666666666666E-2</v>
      </c>
      <c r="N7" s="75" t="s">
        <v>5</v>
      </c>
      <c r="O7" s="76"/>
      <c r="P7" s="77"/>
      <c r="Q7" s="38"/>
      <c r="AB7" s="2" t="s">
        <v>42</v>
      </c>
      <c r="AC7" s="2">
        <v>0.43</v>
      </c>
    </row>
    <row r="8" spans="1:29" x14ac:dyDescent="0.25">
      <c r="A8" s="17">
        <f>A7</f>
        <v>3.3333333333333333E-2</v>
      </c>
      <c r="B8" s="19">
        <f>A8+B7</f>
        <v>6.6666666666666666E-2</v>
      </c>
      <c r="C8" s="19">
        <f>B8+C7</f>
        <v>0.16666666666666669</v>
      </c>
      <c r="D8" s="19">
        <f>C8+D7</f>
        <v>0.30000000000000004</v>
      </c>
      <c r="E8" s="19">
        <f t="shared" ref="E8:M8" si="1">D8+E7</f>
        <v>0.33333333333333337</v>
      </c>
      <c r="F8" s="17">
        <f t="shared" si="1"/>
        <v>0.43333333333333335</v>
      </c>
      <c r="G8" s="17">
        <f t="shared" si="1"/>
        <v>0.56666666666666665</v>
      </c>
      <c r="H8" s="17">
        <f t="shared" si="1"/>
        <v>0.66666666666666663</v>
      </c>
      <c r="I8" s="17">
        <f t="shared" si="1"/>
        <v>0.76666666666666661</v>
      </c>
      <c r="J8" s="17">
        <f t="shared" si="1"/>
        <v>0.79999999999999993</v>
      </c>
      <c r="K8" s="17">
        <f t="shared" si="1"/>
        <v>0.86666666666666659</v>
      </c>
      <c r="L8" s="17">
        <f t="shared" si="1"/>
        <v>0.93333333333333324</v>
      </c>
      <c r="M8" s="17">
        <f t="shared" si="1"/>
        <v>0.99999999999999989</v>
      </c>
      <c r="N8" s="78" t="s">
        <v>6</v>
      </c>
      <c r="O8" s="79"/>
      <c r="P8" s="80"/>
      <c r="AB8" s="2" t="s">
        <v>43</v>
      </c>
      <c r="AC8" s="2">
        <v>0.67</v>
      </c>
    </row>
    <row r="9" spans="1:29" x14ac:dyDescent="0.25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  <c r="M9" s="6"/>
      <c r="AB9" s="2" t="s">
        <v>44</v>
      </c>
      <c r="AC9" s="2">
        <v>0.87</v>
      </c>
    </row>
    <row r="10" spans="1:29" x14ac:dyDescent="0.25">
      <c r="A10" s="28" t="s">
        <v>7</v>
      </c>
      <c r="B10" s="23">
        <f>SUM(A5:M5)</f>
        <v>535.29999999999995</v>
      </c>
      <c r="D10" s="81" t="s">
        <v>8</v>
      </c>
      <c r="E10" s="82"/>
      <c r="F10" s="27">
        <f>SQRT(F15)</f>
        <v>0.36232010994280345</v>
      </c>
      <c r="H10" s="64" t="s">
        <v>9</v>
      </c>
      <c r="I10" s="65"/>
      <c r="J10" s="31">
        <f>(SUM(A5:M5))/B11</f>
        <v>17.84333333333333</v>
      </c>
      <c r="AB10" s="2" t="s">
        <v>45</v>
      </c>
      <c r="AC10" s="2">
        <v>1</v>
      </c>
    </row>
    <row r="11" spans="1:29" x14ac:dyDescent="0.25">
      <c r="A11" s="29" t="s">
        <v>10</v>
      </c>
      <c r="B11" s="29">
        <f>SUM(A6:N6)</f>
        <v>30</v>
      </c>
      <c r="D11" s="83" t="s">
        <v>11</v>
      </c>
      <c r="E11" s="63"/>
      <c r="F11" s="30">
        <v>41.2</v>
      </c>
      <c r="H11" s="64" t="s">
        <v>12</v>
      </c>
      <c r="I11" s="65"/>
      <c r="J11" s="32">
        <f>F15*(B11/(B11-1))</f>
        <v>0.13580261593341225</v>
      </c>
    </row>
    <row r="12" spans="1:29" x14ac:dyDescent="0.25">
      <c r="A12" s="7" t="s">
        <v>13</v>
      </c>
      <c r="B12" s="7">
        <f>A5</f>
        <v>40.5</v>
      </c>
      <c r="D12" s="64" t="s">
        <v>14</v>
      </c>
      <c r="E12" s="65"/>
      <c r="F12" s="24">
        <f>(41.2+41.2)/2</f>
        <v>41.2</v>
      </c>
      <c r="H12" s="66" t="s">
        <v>15</v>
      </c>
      <c r="I12" s="67"/>
      <c r="J12" s="33">
        <f>SQRT(J11)</f>
        <v>0.36851406477014176</v>
      </c>
    </row>
    <row r="13" spans="1:29" x14ac:dyDescent="0.25">
      <c r="A13" s="7" t="s">
        <v>16</v>
      </c>
      <c r="B13" s="7">
        <f>M5</f>
        <v>41.8</v>
      </c>
      <c r="D13" s="64" t="s">
        <v>17</v>
      </c>
      <c r="E13" s="65"/>
      <c r="F13" s="25">
        <f>(ABS(A5-F16)+ABS(B5-F16)+ABS(C5-F16)+ABS(D5-F16)+ABS(E5-F16)+ABS(F5-F16)+ABS(G5-F16)+ABS(H5-F16)+ABS(I5-F16)+ABS(J5-F16)+ABS(K5-F16)+ABS(L5-F16)+ABS(M5-F16))/B11</f>
        <v>0.15033333333333351</v>
      </c>
      <c r="O13" s="37"/>
    </row>
    <row r="14" spans="1:29" x14ac:dyDescent="0.25">
      <c r="A14" s="7" t="s">
        <v>18</v>
      </c>
      <c r="B14" s="7">
        <f>B13-B12</f>
        <v>1.2999999999999972</v>
      </c>
      <c r="D14" s="64" t="s">
        <v>19</v>
      </c>
      <c r="E14" s="65"/>
      <c r="F14" s="25">
        <f>(F10/F16)*100</f>
        <v>0.87963124530906422</v>
      </c>
    </row>
    <row r="15" spans="1:29" x14ac:dyDescent="0.25">
      <c r="A15" s="7" t="s">
        <v>20</v>
      </c>
      <c r="B15" s="22">
        <f>1+3.322*LOG(30,10)</f>
        <v>5.9069968081787181</v>
      </c>
      <c r="D15" s="64" t="s">
        <v>21</v>
      </c>
      <c r="E15" s="65"/>
      <c r="F15" s="25">
        <f>(A6*(A5-F16)^2+B6*(B5-F16)^2+C6*(C5-F16)^2+D6*(D5-F16)^2+E6*(E5-F16)^2+F6*(F5-F16)^2+G6*(G5-F16)^2+H6*(H5-F16)^2+I6*(I5-F16)^2+J6*(J5-F16)^2+K6*(K5-F16)^2+L6*(L5-F16)^2+M6*(M5-F16)^2)/(30-1)</f>
        <v>0.13127586206896516</v>
      </c>
      <c r="Q15" s="37"/>
    </row>
    <row r="16" spans="1:29" x14ac:dyDescent="0.25">
      <c r="A16" s="7" t="s">
        <v>22</v>
      </c>
      <c r="B16" s="21">
        <f>B14/B15</f>
        <v>0.22007799262732652</v>
      </c>
      <c r="D16" s="61" t="s">
        <v>23</v>
      </c>
      <c r="E16" s="62"/>
      <c r="F16" s="26">
        <f>(A5*A6+B5*B6+C5*C6+D5*D6+E5*E6+F5*F6+G5*G6+H5*H6+I5*I6+J5*J6+K5*K6+L5*L6+M5*M6)/B11</f>
        <v>41.189999999999991</v>
      </c>
    </row>
    <row r="17" spans="1:13" x14ac:dyDescent="0.25">
      <c r="D17" s="63"/>
      <c r="E17" s="63"/>
      <c r="F17" s="6"/>
    </row>
    <row r="19" spans="1:13" ht="15.75" thickBot="1" x14ac:dyDescent="0.3">
      <c r="A19" s="58" t="s">
        <v>24</v>
      </c>
      <c r="B19" s="59"/>
      <c r="C19" s="59"/>
      <c r="D19" s="59"/>
      <c r="E19" s="59"/>
      <c r="F19" s="59"/>
      <c r="G19" s="59"/>
      <c r="H19" s="59"/>
      <c r="I19" s="59"/>
      <c r="J19" s="59"/>
      <c r="K19" s="59"/>
      <c r="L19" s="59"/>
      <c r="M19" s="60"/>
    </row>
    <row r="20" spans="1:13" x14ac:dyDescent="0.25">
      <c r="A20" s="10">
        <f>A5</f>
        <v>40.5</v>
      </c>
      <c r="B20" s="6"/>
      <c r="C20" s="41">
        <f>A20+B16</f>
        <v>40.720077992627324</v>
      </c>
      <c r="E20" s="41">
        <f>C20+B16</f>
        <v>40.940155985254648</v>
      </c>
      <c r="G20" s="41">
        <f>E20+B16</f>
        <v>41.160233977881973</v>
      </c>
      <c r="I20" s="41">
        <f>G20+B16</f>
        <v>41.380311970509297</v>
      </c>
      <c r="K20" s="41">
        <f>I20+B16</f>
        <v>41.600389963136621</v>
      </c>
      <c r="M20" s="11">
        <f>K20+B16</f>
        <v>41.820467955763945</v>
      </c>
    </row>
    <row r="21" spans="1:13" x14ac:dyDescent="0.25">
      <c r="B21" s="9">
        <v>5</v>
      </c>
      <c r="D21" s="9">
        <v>4</v>
      </c>
      <c r="F21" s="9">
        <v>4</v>
      </c>
      <c r="H21" s="9">
        <v>7</v>
      </c>
      <c r="J21" s="9">
        <v>6</v>
      </c>
      <c r="L21" s="9">
        <v>4</v>
      </c>
    </row>
    <row r="23" spans="1:13" ht="15.75" thickBot="1" x14ac:dyDescent="0.3"/>
    <row r="24" spans="1:13" x14ac:dyDescent="0.25">
      <c r="A24" s="58" t="s">
        <v>25</v>
      </c>
      <c r="B24" s="59"/>
      <c r="C24" s="59"/>
      <c r="D24" s="59"/>
      <c r="E24" s="59"/>
      <c r="F24" s="59"/>
      <c r="G24" s="59"/>
      <c r="H24" s="60"/>
    </row>
    <row r="25" spans="1:13" x14ac:dyDescent="0.25">
      <c r="A25" s="12">
        <f>AVERAGE(A20,C20)</f>
        <v>40.610038996313662</v>
      </c>
      <c r="B25" s="12">
        <f>AVERAGE(C20,E20)</f>
        <v>40.830116988940986</v>
      </c>
      <c r="C25" s="12">
        <f>AVERAGE(E20,G20)</f>
        <v>41.05019498156831</v>
      </c>
      <c r="D25" s="12">
        <f>AVERAGE(G20,I20)</f>
        <v>41.270272974195635</v>
      </c>
      <c r="E25" s="12">
        <f>AVERAGE(I20,K20)</f>
        <v>41.490350966822959</v>
      </c>
      <c r="F25" s="12">
        <f>AVERAGE(K20,M20)</f>
        <v>41.710428959450283</v>
      </c>
      <c r="G25" s="54" t="s">
        <v>26</v>
      </c>
      <c r="H25" s="54"/>
    </row>
    <row r="26" spans="1:13" x14ac:dyDescent="0.25">
      <c r="A26" s="7">
        <v>5</v>
      </c>
      <c r="B26" s="7">
        <v>4</v>
      </c>
      <c r="C26" s="7">
        <v>4</v>
      </c>
      <c r="D26" s="7">
        <v>7</v>
      </c>
      <c r="E26" s="7">
        <v>6</v>
      </c>
      <c r="F26" s="7">
        <v>4</v>
      </c>
      <c r="G26" s="55" t="s">
        <v>27</v>
      </c>
      <c r="H26" s="55"/>
    </row>
    <row r="27" spans="1:13" x14ac:dyDescent="0.25">
      <c r="A27" s="14">
        <f>A26/$B$11</f>
        <v>0.16666666666666666</v>
      </c>
      <c r="B27" s="14">
        <f t="shared" ref="B27:E27" si="2">B26/$B$11</f>
        <v>0.13333333333333333</v>
      </c>
      <c r="C27" s="14">
        <f>C26/$B$11</f>
        <v>0.13333333333333333</v>
      </c>
      <c r="D27" s="14">
        <f t="shared" si="2"/>
        <v>0.23333333333333334</v>
      </c>
      <c r="E27" s="14">
        <f t="shared" si="2"/>
        <v>0.2</v>
      </c>
      <c r="F27" s="35">
        <f t="shared" ref="F27" si="3">F26/$B$11</f>
        <v>0.13333333333333333</v>
      </c>
      <c r="G27" s="56" t="s">
        <v>28</v>
      </c>
      <c r="H27" s="57"/>
      <c r="I27" s="18"/>
    </row>
    <row r="28" spans="1:13" x14ac:dyDescent="0.25">
      <c r="A28" s="17">
        <f>A27</f>
        <v>0.16666666666666666</v>
      </c>
      <c r="B28" s="34">
        <f>A28+B27</f>
        <v>0.3</v>
      </c>
      <c r="C28" s="34">
        <f>B28+C27</f>
        <v>0.43333333333333335</v>
      </c>
      <c r="D28" s="34">
        <f t="shared" ref="D28:F28" si="4">C28+D27</f>
        <v>0.66666666666666674</v>
      </c>
      <c r="E28" s="34">
        <f t="shared" si="4"/>
        <v>0.8666666666666667</v>
      </c>
      <c r="F28" s="34">
        <f t="shared" si="4"/>
        <v>1</v>
      </c>
      <c r="G28" s="47" t="s">
        <v>29</v>
      </c>
      <c r="H28" s="48"/>
    </row>
    <row r="31" spans="1:13" x14ac:dyDescent="0.25">
      <c r="A31" s="49" t="s">
        <v>30</v>
      </c>
      <c r="B31" s="50"/>
      <c r="K31" s="51" t="s">
        <v>32</v>
      </c>
      <c r="L31" s="52"/>
      <c r="M31" s="31">
        <f>J10</f>
        <v>17.84333333333333</v>
      </c>
    </row>
    <row r="33" spans="1:16" x14ac:dyDescent="0.25">
      <c r="A33" t="s">
        <v>33</v>
      </c>
      <c r="B33" s="42">
        <v>0.9</v>
      </c>
      <c r="K33" s="40">
        <v>41.145000000000003</v>
      </c>
      <c r="L33" s="40">
        <v>41.234999999999999</v>
      </c>
      <c r="M33" s="40">
        <v>40.715000000000003</v>
      </c>
      <c r="N33" s="40">
        <v>41.664999999999999</v>
      </c>
      <c r="O33" s="40">
        <v>41.119</v>
      </c>
      <c r="P33" s="40">
        <v>41.261000000000003</v>
      </c>
    </row>
    <row r="34" spans="1:16" x14ac:dyDescent="0.25">
      <c r="A34" t="s">
        <v>34</v>
      </c>
      <c r="B34" s="44">
        <v>0.95</v>
      </c>
      <c r="K34" s="40"/>
      <c r="L34" s="40"/>
      <c r="M34" s="40">
        <v>17.843</v>
      </c>
      <c r="N34" s="40"/>
      <c r="O34" s="40"/>
      <c r="P34" s="40"/>
    </row>
    <row r="35" spans="1:16" x14ac:dyDescent="0.25">
      <c r="A35" t="s">
        <v>35</v>
      </c>
      <c r="B35" s="43">
        <v>0.99</v>
      </c>
    </row>
    <row r="50" spans="1:13" x14ac:dyDescent="0.25">
      <c r="A50" s="49" t="s">
        <v>31</v>
      </c>
      <c r="B50" s="50"/>
      <c r="K50" s="51" t="s">
        <v>32</v>
      </c>
      <c r="L50" s="53"/>
      <c r="M50" s="34">
        <f>J11</f>
        <v>0.13580261593341225</v>
      </c>
    </row>
    <row r="51" spans="1:13" x14ac:dyDescent="0.25">
      <c r="A51" t="s">
        <v>36</v>
      </c>
      <c r="B51" s="42">
        <v>0.95</v>
      </c>
    </row>
    <row r="52" spans="1:13" x14ac:dyDescent="0.25">
      <c r="A52" t="s">
        <v>38</v>
      </c>
      <c r="B52" s="42">
        <v>0.99</v>
      </c>
    </row>
    <row r="53" spans="1:13" x14ac:dyDescent="0.25">
      <c r="A53" t="s">
        <v>37</v>
      </c>
      <c r="B53" s="42">
        <v>0.999</v>
      </c>
    </row>
  </sheetData>
  <mergeCells count="28">
    <mergeCell ref="D15:E15"/>
    <mergeCell ref="D10:E10"/>
    <mergeCell ref="D11:E11"/>
    <mergeCell ref="D12:E12"/>
    <mergeCell ref="D13:E13"/>
    <mergeCell ref="D14:E14"/>
    <mergeCell ref="S2:Z2"/>
    <mergeCell ref="N5:P5"/>
    <mergeCell ref="N6:P6"/>
    <mergeCell ref="N7:P7"/>
    <mergeCell ref="N8:P8"/>
    <mergeCell ref="A4:P4"/>
    <mergeCell ref="Q1:R1"/>
    <mergeCell ref="G28:H28"/>
    <mergeCell ref="A31:B31"/>
    <mergeCell ref="A50:B50"/>
    <mergeCell ref="K31:L31"/>
    <mergeCell ref="K50:L50"/>
    <mergeCell ref="G25:H25"/>
    <mergeCell ref="G26:H26"/>
    <mergeCell ref="G27:H27"/>
    <mergeCell ref="A19:M19"/>
    <mergeCell ref="A24:H24"/>
    <mergeCell ref="D16:E16"/>
    <mergeCell ref="D17:E17"/>
    <mergeCell ref="H11:I11"/>
    <mergeCell ref="H12:I12"/>
    <mergeCell ref="H10:I10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E3"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Лист1</vt:lpstr>
      <vt:lpstr>Лист2</vt:lpstr>
    </vt:vector>
  </TitlesOfParts>
  <Manager/>
  <Company>Новосибирский химико-технологический колледж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Орёлкина Алина</dc:creator>
  <cp:keywords/>
  <dc:description/>
  <cp:lastModifiedBy>Орёлкина Алина</cp:lastModifiedBy>
  <cp:revision/>
  <dcterms:created xsi:type="dcterms:W3CDTF">2022-09-22T02:21:01Z</dcterms:created>
  <dcterms:modified xsi:type="dcterms:W3CDTF">2022-10-06T04:35:20Z</dcterms:modified>
  <cp:category/>
  <cp:contentStatus/>
</cp:coreProperties>
</file>